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bl40123\Desktop\"/>
    </mc:Choice>
  </mc:AlternateContent>
  <bookViews>
    <workbookView xWindow="240" yWindow="15" windowWidth="18795" windowHeight="12015"/>
  </bookViews>
  <sheets>
    <sheet name="Berechnung" sheetId="1" r:id="rId1"/>
  </sheets>
  <calcPr calcId="162913"/>
</workbook>
</file>

<file path=xl/calcChain.xml><?xml version="1.0" encoding="utf-8"?>
<calcChain xmlns="http://schemas.openxmlformats.org/spreadsheetml/2006/main">
  <c r="D37" i="1" l="1"/>
  <c r="D38" i="1"/>
  <c r="D35" i="1"/>
  <c r="D34" i="1"/>
  <c r="D33" i="1"/>
  <c r="D32" i="1"/>
  <c r="D31" i="1"/>
  <c r="D30" i="1"/>
  <c r="D29" i="1"/>
  <c r="D28" i="1"/>
  <c r="D27" i="1"/>
  <c r="D26" i="1"/>
  <c r="D25" i="1"/>
  <c r="D23" i="1"/>
  <c r="D20" i="1"/>
  <c r="D22" i="1"/>
  <c r="D17" i="1"/>
  <c r="D16" i="1"/>
  <c r="D15" i="1"/>
  <c r="D14" i="1"/>
  <c r="D13" i="1"/>
  <c r="D12" i="1"/>
  <c r="D21" i="1" l="1"/>
  <c r="D19" i="1"/>
</calcChain>
</file>

<file path=xl/sharedStrings.xml><?xml version="1.0" encoding="utf-8"?>
<sst xmlns="http://schemas.openxmlformats.org/spreadsheetml/2006/main" count="41" uniqueCount="37">
  <si>
    <t>Cocktail 1</t>
  </si>
  <si>
    <t>Cocktail 2</t>
  </si>
  <si>
    <t>Cocktail 3</t>
  </si>
  <si>
    <t>Cocktail 4</t>
  </si>
  <si>
    <t>Cocktail 5</t>
  </si>
  <si>
    <t>Menge</t>
  </si>
  <si>
    <t>Kinderpunsch</t>
  </si>
  <si>
    <t>Grapefruitssaft</t>
  </si>
  <si>
    <t>Apfel-Birnensaft</t>
  </si>
  <si>
    <t>Apfel-Mangosaft</t>
  </si>
  <si>
    <t>Sauerkirsch Nektar</t>
  </si>
  <si>
    <t>Ananassaft</t>
  </si>
  <si>
    <t>Orangen-Direktsaft</t>
  </si>
  <si>
    <t>Mango Nektar</t>
  </si>
  <si>
    <t>Bananen Nektar</t>
  </si>
  <si>
    <t>Frucht-Aktiv</t>
  </si>
  <si>
    <t>Sirupe</t>
  </si>
  <si>
    <t>Waldmeister</t>
  </si>
  <si>
    <t>Caribbean Rum</t>
  </si>
  <si>
    <t>Limette</t>
  </si>
  <si>
    <t>Grenadine</t>
  </si>
  <si>
    <t>Kokos</t>
  </si>
  <si>
    <t>Blue Curacao</t>
  </si>
  <si>
    <t>Cassis</t>
  </si>
  <si>
    <t>Gurke</t>
  </si>
  <si>
    <t>Weiße Minze</t>
  </si>
  <si>
    <t>Basilikum</t>
  </si>
  <si>
    <t>Limetten</t>
  </si>
  <si>
    <t>Brauner Zucker</t>
  </si>
  <si>
    <t>Zitronensaft</t>
  </si>
  <si>
    <t>Säfte</t>
  </si>
  <si>
    <t>Apfelsaft</t>
  </si>
  <si>
    <t>Mineralwasser</t>
  </si>
  <si>
    <t>Lebensmittel</t>
  </si>
  <si>
    <t>Keine Auswahl</t>
  </si>
  <si>
    <t>Der Saftladen
- Materialberechung -</t>
  </si>
  <si>
    <t>Stand: Februar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</si>
</sst>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 &quot;Stück&quot;"/>
    <numFmt numFmtId="165" formatCode="0\ &quot;Flaschen&quot;"/>
    <numFmt numFmtId="166" formatCode="0\ &quot;Pck.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164" fontId="0" fillId="0" borderId="3" xfId="0" applyNumberFormat="1" applyBorder="1" applyAlignment="1" applyProtection="1">
      <alignment horizontal="left"/>
      <protection locked="0"/>
    </xf>
    <xf numFmtId="164" fontId="0" fillId="0" borderId="4" xfId="0" applyNumberFormat="1" applyBorder="1" applyAlignment="1" applyProtection="1">
      <alignment horizontal="left"/>
      <protection locked="0"/>
    </xf>
    <xf numFmtId="165" fontId="0" fillId="0" borderId="1" xfId="0" applyNumberFormat="1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2" borderId="7" xfId="0" applyFill="1" applyBorder="1" applyProtection="1"/>
    <xf numFmtId="166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4" fillId="0" borderId="9" xfId="0" applyFont="1" applyBorder="1" applyAlignment="1" applyProtection="1">
      <alignment horizontal="right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40</xdr:row>
      <xdr:rowOff>114300</xdr:rowOff>
    </xdr:from>
    <xdr:to>
      <xdr:col>3</xdr:col>
      <xdr:colOff>219825</xdr:colOff>
      <xdr:row>43</xdr:row>
      <xdr:rowOff>105300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9315450"/>
          <a:ext cx="1620000" cy="56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56"/>
  <sheetViews>
    <sheetView tabSelected="1" view="pageLayout" topLeftCell="A46" zoomScaleNormal="120" zoomScaleSheetLayoutView="110" workbookViewId="0">
      <selection activeCell="E11" sqref="E11:E38"/>
    </sheetView>
  </sheetViews>
  <sheetFormatPr baseColWidth="10" defaultColWidth="11.42578125" defaultRowHeight="15" x14ac:dyDescent="0.25"/>
  <cols>
    <col min="1" max="1" width="15.28515625" style="1" customWidth="1"/>
    <col min="2" max="2" width="15.5703125" style="1" customWidth="1"/>
    <col min="3" max="3" width="15.7109375" style="1" customWidth="1"/>
    <col min="4" max="4" width="15.28515625" style="1" customWidth="1"/>
    <col min="5" max="5" width="15.5703125" customWidth="1"/>
  </cols>
  <sheetData>
    <row r="1" spans="1:5" ht="18" customHeight="1" x14ac:dyDescent="0.25">
      <c r="A1" s="29" t="s">
        <v>35</v>
      </c>
      <c r="B1" s="30"/>
      <c r="C1" s="30"/>
      <c r="D1" s="30"/>
      <c r="E1" s="31"/>
    </row>
    <row r="2" spans="1:5" ht="18" customHeight="1" x14ac:dyDescent="0.25">
      <c r="A2" s="32"/>
      <c r="B2" s="33"/>
      <c r="C2" s="33"/>
      <c r="D2" s="33"/>
      <c r="E2" s="34"/>
    </row>
    <row r="3" spans="1:5" ht="18" customHeight="1" x14ac:dyDescent="0.25">
      <c r="A3" s="32"/>
      <c r="B3" s="33"/>
      <c r="C3" s="33"/>
      <c r="D3" s="33"/>
      <c r="E3" s="34"/>
    </row>
    <row r="4" spans="1:5" ht="18" customHeight="1" thickBot="1" x14ac:dyDescent="0.3">
      <c r="A4" s="35"/>
      <c r="B4" s="36"/>
      <c r="C4" s="36"/>
      <c r="D4" s="36"/>
      <c r="E4" s="37"/>
    </row>
    <row r="5" spans="1:5" ht="15" customHeight="1" thickBot="1" x14ac:dyDescent="0.3">
      <c r="A5" s="38"/>
      <c r="B5" s="38"/>
      <c r="C5" s="38"/>
      <c r="D5" s="38"/>
      <c r="E5" s="38"/>
    </row>
    <row r="6" spans="1:5" ht="15" customHeight="1" x14ac:dyDescent="0.25">
      <c r="A6" s="7" t="s">
        <v>0</v>
      </c>
      <c r="B6" s="8" t="s">
        <v>1</v>
      </c>
      <c r="C6" s="8" t="s">
        <v>2</v>
      </c>
      <c r="D6" s="8" t="s">
        <v>3</v>
      </c>
      <c r="E6" s="9" t="s">
        <v>4</v>
      </c>
    </row>
    <row r="7" spans="1:5" x14ac:dyDescent="0.25">
      <c r="A7" s="2" t="s">
        <v>34</v>
      </c>
      <c r="B7" s="2" t="s">
        <v>34</v>
      </c>
      <c r="C7" s="2" t="s">
        <v>34</v>
      </c>
      <c r="D7" s="2" t="s">
        <v>34</v>
      </c>
      <c r="E7" s="2" t="s">
        <v>34</v>
      </c>
    </row>
    <row r="8" spans="1:5" ht="15.75" thickBot="1" x14ac:dyDescent="0.3">
      <c r="A8" s="3">
        <v>0</v>
      </c>
      <c r="B8" s="4">
        <v>0</v>
      </c>
      <c r="C8" s="4">
        <v>0</v>
      </c>
      <c r="D8" s="4">
        <v>0</v>
      </c>
      <c r="E8" s="5">
        <v>0</v>
      </c>
    </row>
    <row r="9" spans="1:5" x14ac:dyDescent="0.25">
      <c r="A9" s="39"/>
      <c r="B9" s="39"/>
      <c r="C9" s="39"/>
      <c r="D9" s="39"/>
      <c r="E9" s="39"/>
    </row>
    <row r="10" spans="1:5" ht="15.75" thickBot="1" x14ac:dyDescent="0.3">
      <c r="A10" s="40"/>
      <c r="B10" s="40"/>
      <c r="C10" s="40"/>
      <c r="D10" s="40"/>
      <c r="E10" s="40"/>
    </row>
    <row r="11" spans="1:5" x14ac:dyDescent="0.25">
      <c r="A11" s="41"/>
      <c r="B11" s="18" t="s">
        <v>30</v>
      </c>
      <c r="C11" s="19"/>
      <c r="D11" s="10" t="s">
        <v>5</v>
      </c>
      <c r="E11" s="42"/>
    </row>
    <row r="12" spans="1:5" x14ac:dyDescent="0.25">
      <c r="A12" s="41"/>
      <c r="B12" s="15" t="s">
        <v>11</v>
      </c>
      <c r="C12" s="16"/>
      <c r="D12" s="6">
        <f>ROUNDUP(SUM(IF(OR(A7="Sunshine",A7="Sweet Victory",A7="Wirbelwind"),A8*(IF(A7="Wirbelwind",0.045,0.09)),0),IF(OR(B7="Sunshine",B7="Sweet Victory",B7="Wirbelwind"),B8*(IF(B7="Wirbelwind",0.045,0.09)),0),IF(OR(C7="Sunshine",C7="Sweet Victory",C7="Wirbelwind"),C8*(IF(C7="Wirbelwind",0.045,0.09)),0),IF(OR(D7="Sunshine",D7="Sweet Victory",D7="Wirbelwind"),D8*(IF(D7="Wirbelwind",0.045,0.09)),0),IF(OR(E7="Sunshine",E7="Sweet Victory",E7="Wirbelwind"),E8*(IF(E7="Wirbelwind",0.045,0.09)),0)),0)</f>
        <v>0</v>
      </c>
      <c r="E12" s="42"/>
    </row>
    <row r="13" spans="1:5" x14ac:dyDescent="0.25">
      <c r="A13" s="41"/>
      <c r="B13" s="15" t="s">
        <v>8</v>
      </c>
      <c r="C13" s="16"/>
      <c r="D13" s="6">
        <f>ROUNDUP(SUM(IF(OR(A7="Kinder-Caipirinha",A7="Sport Apple"),A8*(IF(A7="Sport Apple",0.1,0.13)),0),IF(OR(B7="Kinder-Caipirinha",B7="Sport Apple"),B8*(IF(B7="Sport Apple",0.1,0.13)),0),IF(OR(C7="Kinder-Caipirinha",C7="Sport Apple"),C8*(IF(C7="Sport Apple",0.1,0.13)),0),IF(OR(D7="Kinder-Caipirinha",D7="Sport Apple"),D8*(IF(D7="Sport Apple",0.1,0.13)),0),IF(OR(E7="Kinder-Caipirinha",E7="Sport Apple"),E8*(IF(E7="Sport Apple",0.1,0.13)),0)),0)</f>
        <v>0</v>
      </c>
      <c r="E13" s="42"/>
    </row>
    <row r="14" spans="1:5" x14ac:dyDescent="0.25">
      <c r="A14" s="41"/>
      <c r="B14" s="15" t="s">
        <v>9</v>
      </c>
      <c r="C14" s="16"/>
      <c r="D14" s="6">
        <f>ROUNDUP(SUM(IF(A7="ZAK Cocktail",A8*0.16,0),IF(B7="ZAK Cocktail",B8*0.16,0),IF(C7="ZAK Cocktail",C8*0.16,0),IF(D7="ZAK Cocktail",D8*0.16,0),IF(E7="ZAK Cocktail",E8*0.16,0)),0)</f>
        <v>0</v>
      </c>
      <c r="E14" s="42"/>
    </row>
    <row r="15" spans="1:5" x14ac:dyDescent="0.25">
      <c r="A15" s="41"/>
      <c r="B15" s="15" t="s">
        <v>14</v>
      </c>
      <c r="C15" s="16"/>
      <c r="D15" s="6">
        <f>ROUNDUP(SUM(IF(A7="Moonlight",A8*0.09,0),IF(B7="Moonlight",B8*0.09,0),IF(C7="Moonlight",C8*0.09,0),IF(D7="Moonlight",D8*0.09,0),IF(E7="Moonlight",E8*0.09,0)),0)</f>
        <v>0</v>
      </c>
      <c r="E15" s="42"/>
    </row>
    <row r="16" spans="1:5" x14ac:dyDescent="0.25">
      <c r="A16" s="41"/>
      <c r="B16" s="15" t="s">
        <v>15</v>
      </c>
      <c r="C16" s="16"/>
      <c r="D16" s="6">
        <f>ROUNDUP(SUM(IF(A7="Zitrus-Aktiv",A8*0.08,0),IF(B7="Zitrus-Aktiv",B8*0.08,0),IF(C7="Zitrus-Aktiv",C8*0.08,0),IF(D7="Zitrus-Aktiv",D8*0.08,0),IF(E7="Zitrus-Aktiv",E8*0.08,0)),0)</f>
        <v>0</v>
      </c>
      <c r="E16" s="42"/>
    </row>
    <row r="17" spans="1:5" x14ac:dyDescent="0.25">
      <c r="A17" s="41"/>
      <c r="B17" s="15" t="s">
        <v>7</v>
      </c>
      <c r="C17" s="16"/>
      <c r="D17" s="6">
        <f>ROUNDUP(SUM(IF(OR(A7="Caipirinha",A7="Grape Power"),A8*0.09,0),IF(OR(B7="Caipirinha",B7="Grape Power"),B8*0.09,0),IF(OR(C7="Caipirinha",C7="Grape Power"),C8*0.09,0),IF(OR(D7="Caipirinha",D7="Grape Power"),D8*0.09,0),IF(OR(E7="Caipirinha",E7="Grape Power"),E8*0.09,0)),0)</f>
        <v>0</v>
      </c>
      <c r="E17" s="42"/>
    </row>
    <row r="18" spans="1:5" x14ac:dyDescent="0.25">
      <c r="A18" s="41"/>
      <c r="B18" s="15" t="s">
        <v>6</v>
      </c>
      <c r="C18" s="16"/>
      <c r="D18" s="6">
        <v>0</v>
      </c>
      <c r="E18" s="42"/>
    </row>
    <row r="19" spans="1:5" x14ac:dyDescent="0.25">
      <c r="A19" s="41"/>
      <c r="B19" s="15" t="s">
        <v>13</v>
      </c>
      <c r="C19" s="16"/>
      <c r="D19" s="6">
        <f>ROUNDUP(SUM(IF(A7="Moonlight",A8*0.09,0),IF(B7="Moonlight",B8*0.09,0),IF(C7="Moonlight",C8*0.09,0),IF(D7="Moonlight",D8*0.09,0),IF(E7="Moonlight",E8*0.09,0)),0)</f>
        <v>0</v>
      </c>
      <c r="E19" s="42"/>
    </row>
    <row r="20" spans="1:5" x14ac:dyDescent="0.25">
      <c r="A20" s="41"/>
      <c r="B20" s="15" t="s">
        <v>12</v>
      </c>
      <c r="C20" s="16"/>
      <c r="D20" s="6">
        <f>ROUNDUP(SUM(IF(OR(A7="Grape Power",A7="Sunshine",A7="Wirbelwind"),A8*IF(A7="Wirbelwind",0.045,0.09),0),IF(OR(B7="Grape Power",B7="Sunshine",B7="Wirbelwind"),B8*IF(B7="Wirbelwind",0.045,0.09),0),IF(OR(C7="Grape Power",C7="Sunshine",C7="Wirbelwind"),C8*IF(C7="Wirbelwind",0.045,0.09),0),IF(OR(D7="Grape Power",D7="Sunshine",D7="Wirbelwind"),D8*IF(D7="Wirbelwind",0.045,0.09),0),IF(OR(E7="Grape Power",E7="Sunshine",E7="Wirbelwind"),E8*IF(E7="Wirbelwind",0.045,0.09),0)),0)</f>
        <v>0</v>
      </c>
      <c r="E20" s="42"/>
    </row>
    <row r="21" spans="1:5" x14ac:dyDescent="0.25">
      <c r="A21" s="41"/>
      <c r="B21" s="15" t="s">
        <v>10</v>
      </c>
      <c r="C21" s="16"/>
      <c r="D21" s="6">
        <f>ROUNDUP(SUM(IF(A7="Sweet Victory",A8*0.09,0),IF(B7="Sweet Victory",B8*0.09,0),IF(C7="Sweet Victory",C8*0.09,0),IF(D7="Sweet Victory",D8*0.09,0),IF(E7="Sweet Victory",E8*0.09,0)),0)</f>
        <v>0</v>
      </c>
      <c r="E21" s="42"/>
    </row>
    <row r="22" spans="1:5" x14ac:dyDescent="0.25">
      <c r="A22" s="41"/>
      <c r="B22" s="15" t="s">
        <v>31</v>
      </c>
      <c r="C22" s="16"/>
      <c r="D22" s="6">
        <f>ROUNDUP(SUM(IF(A7="Blue Mint",A8*0.05,0),IF(B7="Blue Mint",B8*0.05,0),IF(C7="Blue Mint",C8*0.05,0),IF(D7="Blue Mint",D8*0.05,0),IF(E7="Blue Mint",E8*0.05,0)),0)</f>
        <v>0</v>
      </c>
      <c r="E22" s="42"/>
    </row>
    <row r="23" spans="1:5" x14ac:dyDescent="0.25">
      <c r="A23" s="41"/>
      <c r="B23" s="15" t="s">
        <v>32</v>
      </c>
      <c r="C23" s="16"/>
      <c r="D23" s="6">
        <f>ROUNDUP(SUM(IF(OR(A7="Blue Mint",A7="Gurke-Basilikum",A7="Sport Apple",A7="Wirbelwind",A7="Zitrus-Aktiv"),SUM(IF(OR(A7="Blue Mint",A7="Wirbelwind"),A8*0.09,0),IF(OR(A7="Gurke-Basilikum",A7="Sport Apple"),A8*0.1,0),IF(A7="Zitrus-Aktiv",A8*0.04,0)),0),IF(OR(B7="Blue Mint",B7="Gurke-Basilikum",B7="Sport Apple",B7="Wirbelwind",B7="Zitrus-Aktiv"),SUM(IF(OR(B7="Blue Mint",B7="Wirbelwind"),B8*0.09,0),IF(OR(B7="Gurke-Basilikum",B7="Sport Apple"),B8*0.1,0),IF(B7="Zitrus-Aktiv",B8*0.04,0)),0),IF(OR(C7="Blue Mint",C7="Gurke-Basilikum",C7="Sport Apple",C7="Wirbelwind",C7="Zitrus-Aktiv"),SUM(IF(OR(C7="Blue Mint",C7="Wirbelwind"),C8*0.09,0),IF(OR(C7="Gurke-Basilikum",C7="Sport Apple"),C8*0.1,0),IF(C7="Zitrus-Aktiv",C8*0.04,0)),0),IF(OR(D7="Blue Mint",D7="Gurke-Basilikum",D7="Sport Apple",D7="Wirbelwind",D7="Zitrus-Aktiv"),SUM(IF(OR(D7="Blue Mint",D7="Wirbelwind"),D8*0.09,0),IF(OR(D7="Gurke-Basilikum",D7="Sport Apple"),D8*0.1,0),IF(D7="Zitrus-Aktiv",D8*0.04,0)),0),IF(OR(E7="Blue Mint",E7="Gurke-Basilikum",E7="Sport Apple",E7="Wirbelwind",E7="Zitrus-Aktiv"),SUM(IF(OR(E7="Blue Mint",E7="Wirbelwind"),E8*0.09,0),IF(OR(E7="Gurke-Basilikum",E7="Sport Apple"),E8*0.1,0),IF(E7="Zitrus-Aktiv",E8*0.04,0)),0)),0)</f>
        <v>0</v>
      </c>
      <c r="E23" s="42"/>
    </row>
    <row r="24" spans="1:5" x14ac:dyDescent="0.25">
      <c r="A24" s="41"/>
      <c r="B24" s="43" t="s">
        <v>16</v>
      </c>
      <c r="C24" s="44"/>
      <c r="D24" s="45"/>
      <c r="E24" s="42"/>
    </row>
    <row r="25" spans="1:5" x14ac:dyDescent="0.25">
      <c r="A25" s="41"/>
      <c r="B25" s="15" t="s">
        <v>26</v>
      </c>
      <c r="C25" s="16"/>
      <c r="D25" s="6">
        <f>ROUNDUP(SUM(IF(A7="Gurke-Basilikum",A8*0.057,0),IF(B7="Gurke-Basilikum",B8*0.057,0),IF(C7="Gurke-Basilikum",C8*0.057,0),IF(D7="Gurke-Basilikum",D8*0.057,0),IF(E7="Gurke-Basilikum",E8*0.057,0)),0)</f>
        <v>0</v>
      </c>
      <c r="E25" s="42"/>
    </row>
    <row r="26" spans="1:5" x14ac:dyDescent="0.25">
      <c r="A26" s="41"/>
      <c r="B26" s="15" t="s">
        <v>22</v>
      </c>
      <c r="C26" s="16"/>
      <c r="D26" s="6">
        <f>ROUNDUP(SUM(IF(OR(A7="Blue Mint",A7="Moonlight"),A8*IF(A7="Blue Mint",0.028,0.014),0),IF(OR(B7="Blue Mint",B7="Moonlight"),B8*IF(B7="Blue Mint",0.028,0.014),0),IF(OR(C7="Blue Mint",C7="Moonlight"),C8*IF(C7="Blue Mint",0.028,0.014),0),IF(OR(D7="Blue Mint",D7="Moonlight"),D8*IF(D7="Blue Mint",0.028,0.014),0),IF(OR(E7="Blue Mint",E7="Moonlight"),E8*IF(E7="Blue Mint",0.028,0.014),0)),0)</f>
        <v>0</v>
      </c>
      <c r="E26" s="42"/>
    </row>
    <row r="27" spans="1:5" x14ac:dyDescent="0.25">
      <c r="A27" s="41"/>
      <c r="B27" s="15" t="s">
        <v>18</v>
      </c>
      <c r="C27" s="16"/>
      <c r="D27" s="6">
        <f>ROUNDUP(SUM(IF(A7="Caipirinha",A8*0.028,0),IF(B7="Caipirinha",B8*0.028,0),IF(C7="Caipirinha",C8*0.028,0),IF(D7="Caipirinha",D8*0.028,0),IF(E7="Caipirinha",E8*0.028,0)),0)</f>
        <v>0</v>
      </c>
      <c r="E27" s="42"/>
    </row>
    <row r="28" spans="1:5" x14ac:dyDescent="0.25">
      <c r="A28" s="41"/>
      <c r="B28" s="15" t="s">
        <v>23</v>
      </c>
      <c r="C28" s="16"/>
      <c r="D28" s="6">
        <f>ROUNDUP(SUM(IF(A7="Grape Power",A8*0.014,0),IF(B7="Grape Power",B8*0.014,0),IF(C7="Grape Power",C8*0.014,0),IF(D7="Grape Power",D8*0.014,0),IF(E7="Grape Power",E8*0.014,0)),0)</f>
        <v>0</v>
      </c>
      <c r="E28" s="42"/>
    </row>
    <row r="29" spans="1:5" x14ac:dyDescent="0.25">
      <c r="A29" s="41"/>
      <c r="B29" s="15" t="s">
        <v>20</v>
      </c>
      <c r="C29" s="16"/>
      <c r="D29" s="6">
        <f>ROUNDUP(SUM(IF(OR(A7="Sport Apple",A7="Sunshine",A7="Sweet Victory"),A8*0.014,0),IF(OR(B7="Sport Apple",B7="Sunshine",B7="Sweet Victory"),B8*0.014,0),IF(OR(C7="Sport Apple",C7="Sunshine",C7="Sweet Victory"),C8*0.014,0),IF(OR(D7="Sport Apple",D7="Sunshine",D7="Sweet Victory"),D8*0.014,0),IF(OR(E7="Sport Apple",E7="Sunshine",E7="Sweet Victory"),E8*0.014,0)),0)</f>
        <v>0</v>
      </c>
      <c r="E29" s="42"/>
    </row>
    <row r="30" spans="1:5" x14ac:dyDescent="0.25">
      <c r="A30" s="41"/>
      <c r="B30" s="15" t="s">
        <v>24</v>
      </c>
      <c r="C30" s="16"/>
      <c r="D30" s="6">
        <f>ROUNDUP(SUM(IF(A7="Gurke-Basilikum",A8*0.057,0),IF(B7="Gurke-Basilikum",B8*0.057,0),IF(C7="Gurke-Basilikum",C8*0.057,0),IF(D7="Gurke-Basilikum",D8*0.057,0),IF(E7="Gurke-Basilikum",E8*0.057,0)),0)</f>
        <v>0</v>
      </c>
      <c r="E30" s="42"/>
    </row>
    <row r="31" spans="1:5" x14ac:dyDescent="0.25">
      <c r="A31" s="41"/>
      <c r="B31" s="15" t="s">
        <v>21</v>
      </c>
      <c r="C31" s="16"/>
      <c r="D31" s="6">
        <f>ROUNDUP(SUM(IF(OR(A7="Moonlight",A7="Wirbelwind"),A8*0.028,0),IF(OR(B7="Moonlight",B7="Wirbelwind"),B8*0.028,0),IF(OR(C7="Moonlight",C7="Wirbelwind"),C8*0.028,0),IF(OR(D7="Moonlight",D7="Wirbelwind"),D8*0.028,0),IF(OR(E7="Moonlight",E7="Wirbelwind"),E8*0.028,0)),0)</f>
        <v>0</v>
      </c>
      <c r="E31" s="42"/>
    </row>
    <row r="32" spans="1:5" x14ac:dyDescent="0.25">
      <c r="A32" s="41"/>
      <c r="B32" s="15" t="s">
        <v>19</v>
      </c>
      <c r="C32" s="16"/>
      <c r="D32" s="6">
        <f>ROUNDUP(SUM(IF(A7="Caipirinha",A8*0.028,0),IF(B7="Caipirinha",B8*0.028,0),IF(C7="Caipirinha",C8*0.028,0),IF(D7="Caipirinha",D8*0.028,0),IF(E7="Caipirinha",E8*0.028,0)),0)</f>
        <v>0</v>
      </c>
      <c r="E32" s="42"/>
    </row>
    <row r="33" spans="1:5" x14ac:dyDescent="0.25">
      <c r="A33" s="41"/>
      <c r="B33" s="15" t="s">
        <v>17</v>
      </c>
      <c r="C33" s="16"/>
      <c r="D33" s="6">
        <f>ROUNDUP(SUM(IF(OR(A7="Kinder-Caipirinha",A7="ZAK Cocktail"),A8*0.028,0),IF(OR(B7="Kinder-Caipirinha",B7="ZAK Cocktail"),B8*0.028,0),IF(OR(C7="Kinder-Caipirinha",C7="ZAK Cocktail"),C8*0.028,0),IF(OR(D7="Kinder-Caipirinha",D7="ZAK Cocktail"),D8*0.028,0),IF(OR(E7="Kinder-Caipirinha",E7="ZAK Cocktail"),E8*0.028,0)),0)</f>
        <v>0</v>
      </c>
      <c r="E33" s="42"/>
    </row>
    <row r="34" spans="1:5" x14ac:dyDescent="0.25">
      <c r="A34" s="41"/>
      <c r="B34" s="15" t="s">
        <v>25</v>
      </c>
      <c r="C34" s="16"/>
      <c r="D34" s="6">
        <f>ROUNDUP(SUM(IF(A7="Blue Mint",A8*0.057,0),IF(B7="Blue Mint",B8*0.057,0),IF(C7="Blue Mint",C8*0.057,0),IF(D7="Blue Mint",D8*0.057,0),IF(E7="Blue Mint",E8*0.057,0)),0)</f>
        <v>0</v>
      </c>
      <c r="E34" s="42"/>
    </row>
    <row r="35" spans="1:5" x14ac:dyDescent="0.25">
      <c r="A35" s="41"/>
      <c r="B35" s="15" t="s">
        <v>29</v>
      </c>
      <c r="C35" s="16"/>
      <c r="D35" s="6">
        <f>ROUNDUP(SUM(IF(OR(A7="Caipirinha",A7="Grape Power",A7="Gurke-Basilikum",A7="Sunshine",A7="Sweet Victory",A7="ZAK Cocktail",A7="Zitrus-Aktiv"),A8*IF(A7="Zitrus-Aktiv",0.042,0.028),0),IF(OR(B7="Caipirinha",B7="Grape Power",B7="Gurke-Basilikum",B7="Sunshine",B7="Sweet Victory",B7="ZAK Cocktail",B7="Zitrus-Aktiv"),B8*IF(B7="Zitrus-Aktiv",0.042,0.028),0),IF(OR(C7="Caipirinha",C7="Grape Power",C7="Gurke-Basilikum",C7="Sunshine",C7="Sweet Victory",C7="ZAK Cocktail",C7="Zitrus-Aktiv"),C8*IF(C7="Zitrus-Aktiv",0.042,0.028),0),IF(OR(D7="Caipirinha",D7="Grape Power",D7="Gurke-Basilikum",D7="Sunshine",D7="Sweet Victory",D7="ZAK Cocktail",D7="Zitrus-Aktiv"),D8*IF(D7="Zitrus-Aktiv",0.042,0.028),0),IF(OR(E7="Caipirinha",E7="Grape Power",E7="Gurke-Basilikum",E7="Sunshine",E7="Sweet Victory",E7="ZAK Cocktail",E7="Zitrus-Aktiv"),E8*IF(E7="Zitrus-Aktiv",0.042,0.028),0)),0)</f>
        <v>0</v>
      </c>
      <c r="E35" s="42"/>
    </row>
    <row r="36" spans="1:5" x14ac:dyDescent="0.25">
      <c r="A36" s="41"/>
      <c r="B36" s="43" t="s">
        <v>33</v>
      </c>
      <c r="C36" s="44"/>
      <c r="D36" s="45"/>
      <c r="E36" s="42"/>
    </row>
    <row r="37" spans="1:5" ht="15.75" customHeight="1" x14ac:dyDescent="0.25">
      <c r="A37" s="41"/>
      <c r="B37" s="15" t="s">
        <v>28</v>
      </c>
      <c r="C37" s="16"/>
      <c r="D37" s="11">
        <f>IF(OR(A7="Caipirinha",B7="Caipirinha",C7="Caipirinha",D7="Caipirinha",E7="Caipirinha"),1,0)</f>
        <v>0</v>
      </c>
      <c r="E37" s="42"/>
    </row>
    <row r="38" spans="1:5" ht="15" customHeight="1" x14ac:dyDescent="0.25">
      <c r="A38" s="41"/>
      <c r="B38" s="15" t="s">
        <v>27</v>
      </c>
      <c r="C38" s="16"/>
      <c r="D38" s="12">
        <f>ROUNDUP(SUM(IF(OR(A7="Caipirinha",A7="Kinder-Caipirinha",A7="Zitrus-Aktiv"),A8*0.5,0),IF(OR(B7="Caipirinha",B7="Kinder-Caipirinha",B7="Zitrus-Aktiv"),B8*0.5,0),IF(OR(C7="Caipirinha",C7="Kinder-Caipirinha",C7="Zitrus-Aktiv"),C8*0.5,0),IF(OR(D7="Caipirinha",D7="Kinder-Caipirinha",D7="Zitrus-Aktiv"),D8*0.5,0),IF(OR(E7="Caipirinha",E7="Kinder-Caipirinha",E7="Zitrus-Aktiv"),E8*0.5,0)),0)</f>
        <v>0</v>
      </c>
      <c r="E38" s="42"/>
    </row>
    <row r="39" spans="1:5" ht="15" customHeight="1" x14ac:dyDescent="0.25">
      <c r="A39" s="13"/>
      <c r="B39" s="13"/>
      <c r="C39" s="13"/>
      <c r="D39" s="13"/>
      <c r="E39" s="13"/>
    </row>
    <row r="40" spans="1:5" ht="15.75" thickBot="1" x14ac:dyDescent="0.3">
      <c r="A40" s="14"/>
      <c r="B40" s="14"/>
      <c r="C40" s="14"/>
      <c r="D40" s="14"/>
      <c r="E40" s="14"/>
    </row>
    <row r="41" spans="1:5" x14ac:dyDescent="0.25">
      <c r="A41" s="20"/>
      <c r="B41" s="21"/>
      <c r="C41" s="21"/>
      <c r="D41" s="21"/>
      <c r="E41" s="22"/>
    </row>
    <row r="42" spans="1:5" x14ac:dyDescent="0.25">
      <c r="A42" s="23"/>
      <c r="B42" s="24"/>
      <c r="C42" s="24"/>
      <c r="D42" s="24"/>
      <c r="E42" s="25"/>
    </row>
    <row r="43" spans="1:5" x14ac:dyDescent="0.25">
      <c r="A43" s="23"/>
      <c r="B43" s="24"/>
      <c r="C43" s="24"/>
      <c r="D43" s="24"/>
      <c r="E43" s="25"/>
    </row>
    <row r="44" spans="1:5" ht="15.75" thickBot="1" x14ac:dyDescent="0.3">
      <c r="A44" s="26"/>
      <c r="B44" s="27"/>
      <c r="C44" s="27"/>
      <c r="D44" s="27"/>
      <c r="E44" s="28"/>
    </row>
    <row r="45" spans="1:5" x14ac:dyDescent="0.25">
      <c r="A45" s="17" t="s">
        <v>36</v>
      </c>
      <c r="B45" s="17"/>
      <c r="C45" s="17"/>
      <c r="D45" s="17"/>
      <c r="E45" s="17"/>
    </row>
    <row r="46" spans="1:5" x14ac:dyDescent="0.25">
      <c r="A46"/>
      <c r="B46"/>
      <c r="C46"/>
      <c r="D46"/>
    </row>
    <row r="47" spans="1:5" x14ac:dyDescent="0.25">
      <c r="A47"/>
      <c r="B47"/>
      <c r="C47"/>
      <c r="D47"/>
    </row>
    <row r="48" spans="1:5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  <row r="56" spans="1:4" x14ac:dyDescent="0.25">
      <c r="A56"/>
    </row>
  </sheetData>
  <sheetProtection password="B22C" sheet="1" objects="1" scenarios="1" selectLockedCells="1"/>
  <sortState ref="A51:A52">
    <sortCondition ref="A51"/>
  </sortState>
  <mergeCells count="36">
    <mergeCell ref="B22:C22"/>
    <mergeCell ref="B23:C23"/>
    <mergeCell ref="B25:C25"/>
    <mergeCell ref="B24:D24"/>
    <mergeCell ref="A1:E4"/>
    <mergeCell ref="A5:E5"/>
    <mergeCell ref="A9:E10"/>
    <mergeCell ref="B28:C28"/>
    <mergeCell ref="B29:C29"/>
    <mergeCell ref="A11:A38"/>
    <mergeCell ref="E11:E38"/>
    <mergeCell ref="B36:D36"/>
    <mergeCell ref="B37:C37"/>
    <mergeCell ref="B38:C38"/>
    <mergeCell ref="B32:C32"/>
    <mergeCell ref="B33:C33"/>
    <mergeCell ref="B34:C34"/>
    <mergeCell ref="B35:C35"/>
    <mergeCell ref="B31:C31"/>
    <mergeCell ref="B30:C30"/>
    <mergeCell ref="A39:E40"/>
    <mergeCell ref="B26:C26"/>
    <mergeCell ref="B27:C27"/>
    <mergeCell ref="A45:E4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41:E44"/>
  </mergeCells>
  <dataValidations count="1">
    <dataValidation type="list" allowBlank="1" showInputMessage="1" showErrorMessage="1" sqref="A7:E7">
      <formula1>"Keine Auswahl,Blue Mint,Caipirinha,Grape Power,Gurke-Basilikum,Kinder-Caipirinha,Moonlight,Sport Apple,Sunshine,Sweet Victory,Wirbelwind,ZAK Cocktail,Zitrus-Aktiv"</formula1>
    </dataValidation>
  </dataValidations>
  <pageMargins left="1.0236220472440944" right="0.86614173228346458" top="0.55118110236220474" bottom="0.27559055118110237" header="0.31496062992125984" footer="0.31496062992125984"/>
  <pageSetup paperSize="9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Naschke</dc:creator>
  <cp:lastModifiedBy>Zeiher, Esther</cp:lastModifiedBy>
  <cp:lastPrinted>2022-05-02T14:04:06Z</cp:lastPrinted>
  <dcterms:created xsi:type="dcterms:W3CDTF">2010-05-17T20:29:56Z</dcterms:created>
  <dcterms:modified xsi:type="dcterms:W3CDTF">2022-05-02T14:05:36Z</dcterms:modified>
</cp:coreProperties>
</file>